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hidePivotFieldList="1" defaultThemeVersion="124226"/>
  <bookViews>
    <workbookView xWindow="240" yWindow="60" windowWidth="20112" windowHeight="8016"/>
  </bookViews>
  <sheets>
    <sheet name="Investment Details" sheetId="1" r:id="rId1"/>
    <sheet name="Persona_Fin_Details" sheetId="13" r:id="rId2"/>
  </sheets>
  <calcPr calcId="144525" iterateDelta="1E-4"/>
</workbook>
</file>

<file path=xl/calcChain.xml><?xml version="1.0" encoding="utf-8"?>
<calcChain xmlns="http://schemas.openxmlformats.org/spreadsheetml/2006/main">
  <c r="I17" i="1" l="1"/>
  <c r="I16" i="1"/>
  <c r="I15" i="1"/>
  <c r="I14" i="1"/>
  <c r="I13" i="1"/>
  <c r="I12" i="1"/>
  <c r="I11" i="1"/>
  <c r="I7" i="1"/>
  <c r="I6" i="1"/>
  <c r="I5" i="1"/>
  <c r="I4" i="1"/>
  <c r="K5" i="1" l="1"/>
  <c r="K7" i="1"/>
  <c r="K8" i="1"/>
  <c r="K9" i="1"/>
  <c r="K11" i="1"/>
  <c r="K12" i="1"/>
  <c r="K13" i="1"/>
  <c r="K14" i="1"/>
  <c r="K15" i="1"/>
  <c r="K16" i="1"/>
  <c r="K18" i="1"/>
  <c r="K4" i="1"/>
  <c r="H7" i="1" l="1"/>
  <c r="K10" i="1"/>
  <c r="H11" i="1"/>
  <c r="H12" i="1"/>
  <c r="H13" i="1"/>
  <c r="H14" i="1"/>
  <c r="H15" i="1"/>
  <c r="H16" i="1"/>
  <c r="H18" i="1"/>
  <c r="I18" i="1" s="1"/>
  <c r="H5" i="1"/>
  <c r="AZ19" i="1"/>
  <c r="AV19" i="1"/>
  <c r="AR19" i="1"/>
  <c r="AN19" i="1"/>
  <c r="AF19" i="1"/>
  <c r="AB19" i="1"/>
  <c r="X19" i="1"/>
  <c r="T19" i="1"/>
  <c r="P19" i="1"/>
  <c r="AD19" i="1"/>
  <c r="AH19" i="1"/>
  <c r="AX19" i="1"/>
  <c r="AT19" i="1"/>
  <c r="AP19" i="1"/>
  <c r="AL19" i="1"/>
  <c r="R19" i="1"/>
  <c r="V19" i="1"/>
  <c r="Z19" i="1"/>
  <c r="I21" i="1" l="1"/>
  <c r="H21" i="1"/>
  <c r="N19" i="1"/>
  <c r="AJ19" i="1"/>
  <c r="D19" i="1" l="1"/>
  <c r="E11" i="1" l="1"/>
  <c r="E13" i="1"/>
  <c r="E15" i="1"/>
  <c r="C6" i="1"/>
  <c r="C11" i="1"/>
  <c r="C13" i="1"/>
  <c r="C15" i="1"/>
  <c r="C4" i="1"/>
  <c r="G16" i="1"/>
  <c r="G15" i="1"/>
  <c r="G14" i="1"/>
  <c r="G13" i="1"/>
  <c r="G12" i="1"/>
  <c r="G11" i="1"/>
  <c r="H4" i="1"/>
  <c r="H6" i="1" l="1"/>
  <c r="I20" i="1" s="1"/>
  <c r="K6" i="1"/>
  <c r="H17" i="1"/>
  <c r="G18" i="1" s="1"/>
  <c r="K17" i="1"/>
  <c r="L19" i="1"/>
  <c r="K19" i="1" s="1"/>
  <c r="G17" i="1" l="1"/>
  <c r="H19" i="1"/>
  <c r="G21" i="1" s="1"/>
  <c r="E17" i="1"/>
  <c r="H20" i="1"/>
  <c r="G7" i="1"/>
  <c r="G6" i="1"/>
  <c r="I19" i="1"/>
  <c r="E4" i="1"/>
  <c r="G4" i="1"/>
  <c r="G5" i="1"/>
  <c r="E6" i="1"/>
  <c r="J19" i="1" l="1"/>
  <c r="G20" i="1"/>
  <c r="E19" i="1"/>
  <c r="J21" i="1"/>
  <c r="J20" i="1"/>
</calcChain>
</file>

<file path=xl/sharedStrings.xml><?xml version="1.0" encoding="utf-8"?>
<sst xmlns="http://schemas.openxmlformats.org/spreadsheetml/2006/main" count="128" uniqueCount="53">
  <si>
    <t xml:space="preserve">Goal </t>
  </si>
  <si>
    <t>Emergency fund</t>
  </si>
  <si>
    <t>Type</t>
  </si>
  <si>
    <t>Debt</t>
  </si>
  <si>
    <t>Equity</t>
  </si>
  <si>
    <t>Total Value</t>
  </si>
  <si>
    <t>Assset Alloc %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</si>
  <si>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</si>
  <si>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</si>
  <si>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</si>
  <si>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</si>
  <si>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</si>
  <si>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</si>
  <si>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</si>
  <si>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</si>
  <si>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</si>
  <si>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LumS</t>
  </si>
  <si>
    <t>Mtly</t>
  </si>
  <si>
    <t>Total Amt Invesd</t>
  </si>
  <si>
    <t>Tgt Amt</t>
  </si>
  <si>
    <t>Immediate</t>
  </si>
  <si>
    <t>Yrs Left</t>
  </si>
  <si>
    <t>NA</t>
  </si>
  <si>
    <t>% Achieved</t>
  </si>
  <si>
    <t>Goal Tgt Yr</t>
  </si>
  <si>
    <t>Net Value</t>
  </si>
  <si>
    <t>Total</t>
  </si>
  <si>
    <t>Feb</t>
  </si>
  <si>
    <t>Mar</t>
  </si>
  <si>
    <t>Jan</t>
  </si>
  <si>
    <t>Invst Asset</t>
  </si>
  <si>
    <t xml:space="preserve">Goal - 1 </t>
  </si>
  <si>
    <t xml:space="preserve">Goal - 2 </t>
  </si>
  <si>
    <t xml:space="preserve">Goal -3 </t>
  </si>
  <si>
    <t xml:space="preserve">Goal -4 </t>
  </si>
  <si>
    <t>Goal -5</t>
  </si>
  <si>
    <t>RD</t>
  </si>
  <si>
    <t>Equity Fund 1</t>
  </si>
  <si>
    <t>EPF</t>
  </si>
  <si>
    <t>Equity Fund 2</t>
  </si>
  <si>
    <t>Equity Fund 3</t>
  </si>
  <si>
    <t>Equity Fund 4</t>
  </si>
  <si>
    <t>Debt Fund 1</t>
  </si>
  <si>
    <t>Account</t>
  </si>
  <si>
    <t>Details</t>
  </si>
  <si>
    <t>Nominee</t>
  </si>
  <si>
    <t xml:space="preserve">Bank Acct- 1 </t>
  </si>
  <si>
    <t>xyz</t>
  </si>
  <si>
    <t>abc</t>
  </si>
  <si>
    <t>User Name</t>
  </si>
  <si>
    <t xml:space="preserve">Password </t>
  </si>
  <si>
    <t xml:space="preserve">Term Insurance </t>
  </si>
  <si>
    <t>Policy # -1234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</si>
</sst>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6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4" fillId="0" borderId="23" xfId="0" applyFont="1" applyBorder="1"/>
    <xf numFmtId="0" fontId="4" fillId="0" borderId="24" xfId="0" applyFont="1" applyBorder="1"/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/>
    </xf>
    <xf numFmtId="0" fontId="4" fillId="0" borderId="11" xfId="0" applyFont="1" applyBorder="1"/>
    <xf numFmtId="0" fontId="4" fillId="0" borderId="13" xfId="0" applyFont="1" applyBorder="1"/>
    <xf numFmtId="0" fontId="0" fillId="0" borderId="21" xfId="0" applyBorder="1"/>
    <xf numFmtId="0" fontId="0" fillId="0" borderId="0" xfId="0" applyBorder="1"/>
    <xf numFmtId="0" fontId="2" fillId="0" borderId="0" xfId="0" applyFont="1" applyBorder="1"/>
    <xf numFmtId="0" fontId="4" fillId="0" borderId="0" xfId="0" applyFont="1" applyBorder="1"/>
    <xf numFmtId="0" fontId="0" fillId="0" borderId="0" xfId="0" applyFill="1"/>
    <xf numFmtId="0" fontId="2" fillId="3" borderId="28" xfId="0" applyFont="1" applyFill="1" applyBorder="1"/>
    <xf numFmtId="164" fontId="2" fillId="3" borderId="28" xfId="0" applyNumberFormat="1" applyFont="1" applyFill="1" applyBorder="1"/>
    <xf numFmtId="0" fontId="2" fillId="3" borderId="15" xfId="0" applyFont="1" applyFill="1" applyBorder="1"/>
    <xf numFmtId="164" fontId="2" fillId="3" borderId="15" xfId="0" applyNumberFormat="1" applyFont="1" applyFill="1" applyBorder="1"/>
    <xf numFmtId="3" fontId="6" fillId="0" borderId="0" xfId="0" applyNumberFormat="1" applyFont="1" applyBorder="1"/>
    <xf numFmtId="0" fontId="6" fillId="0" borderId="0" xfId="0" applyFont="1" applyBorder="1"/>
    <xf numFmtId="0" fontId="5" fillId="0" borderId="0" xfId="0" applyFont="1" applyBorder="1"/>
    <xf numFmtId="0" fontId="4" fillId="0" borderId="33" xfId="0" applyFont="1" applyBorder="1"/>
    <xf numFmtId="0" fontId="4" fillId="0" borderId="29" xfId="0" applyFont="1" applyBorder="1"/>
    <xf numFmtId="3" fontId="5" fillId="3" borderId="35" xfId="0" applyNumberFormat="1" applyFont="1" applyFill="1" applyBorder="1"/>
    <xf numFmtId="0" fontId="5" fillId="3" borderId="17" xfId="0" applyFont="1" applyFill="1" applyBorder="1"/>
    <xf numFmtId="0" fontId="5" fillId="3" borderId="1" xfId="0" applyFont="1" applyFill="1" applyBorder="1"/>
    <xf numFmtId="3" fontId="5" fillId="3" borderId="1" xfId="0" applyNumberFormat="1" applyFont="1" applyFill="1" applyBorder="1"/>
    <xf numFmtId="10" fontId="5" fillId="3" borderId="1" xfId="0" applyNumberFormat="1" applyFont="1" applyFill="1" applyBorder="1"/>
    <xf numFmtId="3" fontId="5" fillId="3" borderId="18" xfId="0" applyNumberFormat="1" applyFont="1" applyFill="1" applyBorder="1"/>
    <xf numFmtId="0" fontId="4" fillId="0" borderId="11" xfId="0" applyFont="1" applyFill="1" applyBorder="1"/>
    <xf numFmtId="0" fontId="4" fillId="0" borderId="23" xfId="0" applyFont="1" applyFill="1" applyBorder="1"/>
    <xf numFmtId="0" fontId="3" fillId="2" borderId="36" xfId="0" applyFont="1" applyFill="1" applyBorder="1" applyAlignment="1">
      <alignment horizontal="center"/>
    </xf>
    <xf numFmtId="0" fontId="3" fillId="2" borderId="37" xfId="0" applyFont="1" applyFill="1" applyBorder="1" applyAlignment="1">
      <alignment horizontal="center"/>
    </xf>
    <xf numFmtId="0" fontId="4" fillId="0" borderId="34" xfId="0" applyFont="1" applyBorder="1"/>
    <xf numFmtId="0" fontId="4" fillId="0" borderId="16" xfId="0" applyFont="1" applyBorder="1"/>
    <xf numFmtId="0" fontId="4" fillId="0" borderId="14" xfId="0" applyFont="1" applyFill="1" applyBorder="1"/>
    <xf numFmtId="0" fontId="4" fillId="0" borderId="14" xfId="0" applyFont="1" applyBorder="1"/>
    <xf numFmtId="0" fontId="0" fillId="0" borderId="30" xfId="0" applyBorder="1"/>
    <xf numFmtId="3" fontId="6" fillId="0" borderId="12" xfId="0" applyNumberFormat="1" applyFont="1" applyFill="1" applyBorder="1"/>
    <xf numFmtId="3" fontId="6" fillId="0" borderId="9" xfId="0" applyNumberFormat="1" applyFont="1" applyFill="1" applyBorder="1"/>
    <xf numFmtId="0" fontId="6" fillId="0" borderId="12" xfId="0" applyFont="1" applyBorder="1"/>
    <xf numFmtId="164" fontId="6" fillId="0" borderId="12" xfId="0" applyNumberFormat="1" applyFont="1" applyBorder="1"/>
    <xf numFmtId="0" fontId="6" fillId="0" borderId="15" xfId="0" applyFont="1" applyBorder="1"/>
    <xf numFmtId="164" fontId="6" fillId="0" borderId="15" xfId="0" applyNumberFormat="1" applyFont="1" applyBorder="1"/>
    <xf numFmtId="0" fontId="2" fillId="0" borderId="38" xfId="0" applyFont="1" applyBorder="1"/>
    <xf numFmtId="0" fontId="4" fillId="0" borderId="13" xfId="0" applyFont="1" applyFill="1" applyBorder="1"/>
    <xf numFmtId="0" fontId="4" fillId="0" borderId="29" xfId="0" applyFont="1" applyFill="1" applyBorder="1"/>
    <xf numFmtId="0" fontId="0" fillId="0" borderId="28" xfId="0" applyBorder="1"/>
    <xf numFmtId="0" fontId="5" fillId="4" borderId="28" xfId="0" applyFont="1" applyFill="1" applyBorder="1"/>
    <xf numFmtId="0" fontId="4" fillId="0" borderId="16" xfId="0" applyFont="1" applyFill="1" applyBorder="1"/>
    <xf numFmtId="0" fontId="4" fillId="0" borderId="33" xfId="0" applyFont="1" applyFill="1" applyBorder="1"/>
    <xf numFmtId="0" fontId="3" fillId="0" borderId="32" xfId="0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0" fontId="7" fillId="0" borderId="31" xfId="0" applyFont="1" applyBorder="1" applyAlignment="1">
      <alignment horizontal="center"/>
    </xf>
    <xf numFmtId="10" fontId="6" fillId="0" borderId="12" xfId="0" applyNumberFormat="1" applyFont="1" applyBorder="1" applyAlignment="1">
      <alignment horizontal="left" vertical="center" wrapText="1"/>
    </xf>
    <xf numFmtId="10" fontId="6" fillId="0" borderId="15" xfId="0" applyNumberFormat="1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3" fontId="6" fillId="0" borderId="12" xfId="0" applyNumberFormat="1" applyFont="1" applyBorder="1" applyAlignment="1">
      <alignment horizontal="left" vertical="center" wrapText="1"/>
    </xf>
    <xf numFmtId="0" fontId="3" fillId="2" borderId="21" xfId="0" applyFont="1" applyFill="1" applyBorder="1" applyAlignment="1">
      <alignment horizontal="center"/>
    </xf>
    <xf numFmtId="0" fontId="3" fillId="2" borderId="19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left" vertical="center" wrapText="1"/>
    </xf>
    <xf numFmtId="0" fontId="2" fillId="3" borderId="14" xfId="0" applyFont="1" applyFill="1" applyBorder="1" applyAlignment="1">
      <alignment horizontal="left" vertical="center" wrapText="1"/>
    </xf>
    <xf numFmtId="0" fontId="2" fillId="3" borderId="28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left" vertical="center" wrapText="1"/>
    </xf>
    <xf numFmtId="10" fontId="2" fillId="3" borderId="28" xfId="0" applyNumberFormat="1" applyFont="1" applyFill="1" applyBorder="1" applyAlignment="1">
      <alignment horizontal="left" vertical="center" wrapText="1"/>
    </xf>
    <xf numFmtId="10" fontId="2" fillId="3" borderId="15" xfId="0" applyNumberFormat="1" applyFont="1" applyFill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41" xfId="0" applyFont="1" applyFill="1" applyBorder="1" applyAlignment="1">
      <alignment horizontal="center" vertical="center"/>
    </xf>
    <xf numFmtId="0" fontId="1" fillId="2" borderId="40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10" fontId="6" fillId="0" borderId="28" xfId="0" applyNumberFormat="1" applyFont="1" applyBorder="1" applyAlignment="1">
      <alignment horizontal="left" vertical="center" wrapText="1"/>
    </xf>
    <xf numFmtId="0" fontId="1" fillId="2" borderId="9" xfId="0" applyFont="1" applyFill="1" applyBorder="1" applyAlignment="1">
      <alignment horizontal="center" vertical="center"/>
    </xf>
    <xf numFmtId="3" fontId="6" fillId="0" borderId="27" xfId="0" applyNumberFormat="1" applyFont="1" applyFill="1" applyBorder="1" applyAlignment="1">
      <alignment horizontal="right" vertical="center"/>
    </xf>
    <xf numFmtId="3" fontId="6" fillId="0" borderId="2" xfId="0" applyNumberFormat="1" applyFont="1" applyFill="1" applyBorder="1" applyAlignment="1">
      <alignment horizontal="right" vertical="center"/>
    </xf>
    <xf numFmtId="3" fontId="6" fillId="0" borderId="9" xfId="0" applyNumberFormat="1" applyFont="1" applyFill="1" applyBorder="1" applyAlignment="1">
      <alignment horizontal="right" vertical="center"/>
    </xf>
    <xf numFmtId="164" fontId="6" fillId="0" borderId="28" xfId="0" applyNumberFormat="1" applyFont="1" applyBorder="1" applyAlignment="1">
      <alignment horizontal="right" vertical="center"/>
    </xf>
    <xf numFmtId="164" fontId="6" fillId="0" borderId="15" xfId="0" applyNumberFormat="1" applyFont="1" applyBorder="1" applyAlignment="1">
      <alignment horizontal="right" vertical="center"/>
    </xf>
    <xf numFmtId="0" fontId="6" fillId="0" borderId="2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33"/>
  <sheetViews>
    <sheetView tabSelected="1" zoomScaleNormal="100" workbookViewId="0">
      <selection activeCell="D6" sqref="D6:D10"/>
    </sheetView>
  </sheetViews>
  <sheetFormatPr defaultRowHeight="14.4" outlineLevelCol="1" x14ac:dyDescent="0.3"/>
  <cols>
    <col min="1" max="1" width="15.5546875" bestFit="1" customWidth="1"/>
    <col min="2" max="2" width="9" bestFit="1" customWidth="1"/>
    <col min="3" max="3" width="10.44140625" bestFit="1" customWidth="1"/>
    <col min="4" max="4" width="10.6640625" bestFit="1" customWidth="1"/>
    <col min="5" max="5" width="9.109375" bestFit="1" customWidth="1"/>
    <col min="6" max="6" width="5.6640625" bestFit="1" customWidth="1"/>
    <col min="7" max="7" width="11.109375" bestFit="1" customWidth="1"/>
    <col min="8" max="8" width="13.109375" bestFit="1" customWidth="1"/>
    <col min="9" max="9" width="9.109375" bestFit="1" customWidth="1"/>
    <col min="10" max="10" width="13.6640625" bestFit="1" customWidth="1"/>
    <col min="11" max="11" width="7" bestFit="1" customWidth="1"/>
    <col min="12" max="12" width="5.33203125" customWidth="1" outlineLevel="1"/>
    <col min="13" max="16" width="4.5546875" bestFit="1" customWidth="1" outlineLevel="1"/>
    <col min="17" max="17" width="4.33203125" customWidth="1" outlineLevel="1"/>
    <col min="18" max="18" width="5.33203125" bestFit="1" customWidth="1" outlineLevel="1"/>
    <col min="19" max="19" width="4.33203125" customWidth="1" outlineLevel="1"/>
    <col min="20" max="20" width="4.5546875" customWidth="1" outlineLevel="1"/>
    <col min="21" max="21" width="4.33203125" customWidth="1" outlineLevel="1"/>
    <col min="22" max="22" width="4.5546875" customWidth="1" outlineLevel="1"/>
    <col min="23" max="23" width="4.33203125" customWidth="1" outlineLevel="1"/>
    <col min="24" max="24" width="4.5546875" customWidth="1" outlineLevel="1"/>
    <col min="25" max="25" width="4.33203125" customWidth="1" outlineLevel="1"/>
    <col min="26" max="26" width="4.5546875" customWidth="1" outlineLevel="1"/>
    <col min="27" max="27" width="4.33203125" customWidth="1" outlineLevel="1"/>
    <col min="28" max="28" width="4.5546875" customWidth="1" outlineLevel="1"/>
    <col min="29" max="29" width="4.33203125" customWidth="1" outlineLevel="1"/>
    <col min="30" max="30" width="4.5546875" bestFit="1" customWidth="1"/>
    <col min="31" max="31" width="4.33203125" bestFit="1" customWidth="1"/>
    <col min="32" max="32" width="4.5546875" bestFit="1" customWidth="1"/>
    <col min="33" max="33" width="4.33203125" bestFit="1" customWidth="1"/>
    <col min="34" max="34" width="4.5546875" bestFit="1" customWidth="1"/>
    <col min="35" max="35" width="4.33203125" bestFit="1" customWidth="1"/>
    <col min="36" max="36" width="4.5546875" bestFit="1" customWidth="1"/>
    <col min="37" max="37" width="4.33203125" bestFit="1" customWidth="1"/>
    <col min="38" max="38" width="4.5546875" bestFit="1" customWidth="1"/>
    <col min="39" max="39" width="4.33203125" bestFit="1" customWidth="1"/>
    <col min="40" max="40" width="4.5546875" bestFit="1" customWidth="1"/>
    <col min="41" max="41" width="4.33203125" bestFit="1" customWidth="1"/>
    <col min="42" max="42" width="4.5546875" bestFit="1" customWidth="1"/>
    <col min="43" max="43" width="4.33203125" bestFit="1" customWidth="1"/>
    <col min="44" max="44" width="4.5546875" bestFit="1" customWidth="1"/>
    <col min="45" max="45" width="4.33203125" bestFit="1" customWidth="1"/>
    <col min="46" max="46" width="4.5546875" bestFit="1" customWidth="1"/>
    <col min="47" max="47" width="4.33203125" bestFit="1" customWidth="1"/>
    <col min="48" max="48" width="4.5546875" bestFit="1" customWidth="1"/>
    <col min="49" max="49" width="4.33203125" bestFit="1" customWidth="1"/>
    <col min="50" max="50" width="4.5546875" bestFit="1" customWidth="1"/>
    <col min="51" max="51" width="4.33203125" bestFit="1" customWidth="1"/>
    <col min="52" max="52" width="4.5546875" bestFit="1" customWidth="1"/>
    <col min="53" max="53" width="4.33203125" bestFit="1" customWidth="1"/>
  </cols>
  <sheetData>
    <row r="1" spans="1:53" ht="15" thickBot="1" x14ac:dyDescent="0.35">
      <c r="A1" s="78" t="s">
        <v>0</v>
      </c>
      <c r="B1" s="3"/>
      <c r="C1" s="3"/>
      <c r="D1" s="3"/>
      <c r="E1" s="3"/>
      <c r="F1" s="67" t="s">
        <v>2</v>
      </c>
      <c r="G1" s="68" t="s">
        <v>6</v>
      </c>
      <c r="H1" s="65" t="s">
        <v>18</v>
      </c>
      <c r="I1" s="67" t="s">
        <v>5</v>
      </c>
      <c r="J1" s="67" t="s">
        <v>30</v>
      </c>
      <c r="K1" s="80" t="s">
        <v>26</v>
      </c>
      <c r="L1" s="61">
        <v>2020</v>
      </c>
      <c r="M1" s="61"/>
      <c r="N1" s="61"/>
      <c r="O1" s="61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3"/>
      <c r="AD1" s="5"/>
      <c r="AE1" s="5"/>
      <c r="AF1" s="5"/>
      <c r="AG1" s="5"/>
      <c r="AH1" s="5"/>
      <c r="AI1" s="5"/>
      <c r="AJ1" s="61">
        <v>2021</v>
      </c>
      <c r="AK1" s="61"/>
      <c r="AL1" s="61"/>
      <c r="AM1" s="61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3"/>
    </row>
    <row r="2" spans="1:53" x14ac:dyDescent="0.3">
      <c r="A2" s="79"/>
      <c r="B2" s="4" t="s">
        <v>24</v>
      </c>
      <c r="C2" s="4" t="s">
        <v>21</v>
      </c>
      <c r="D2" s="4" t="s">
        <v>19</v>
      </c>
      <c r="E2" s="4" t="s">
        <v>23</v>
      </c>
      <c r="F2" s="66"/>
      <c r="G2" s="69"/>
      <c r="H2" s="66"/>
      <c r="I2" s="66"/>
      <c r="J2" s="66"/>
      <c r="K2" s="81"/>
      <c r="L2" s="64" t="s">
        <v>7</v>
      </c>
      <c r="M2" s="63"/>
      <c r="N2" s="64" t="s">
        <v>8</v>
      </c>
      <c r="O2" s="63"/>
      <c r="P2" s="64" t="s">
        <v>9</v>
      </c>
      <c r="Q2" s="63"/>
      <c r="R2" s="64" t="s">
        <v>10</v>
      </c>
      <c r="S2" s="63"/>
      <c r="T2" s="64" t="s">
        <v>11</v>
      </c>
      <c r="U2" s="63"/>
      <c r="V2" s="64" t="s">
        <v>12</v>
      </c>
      <c r="W2" s="63"/>
      <c r="X2" s="64" t="s">
        <v>13</v>
      </c>
      <c r="Y2" s="63"/>
      <c r="Z2" s="64" t="s">
        <v>14</v>
      </c>
      <c r="AA2" s="63"/>
      <c r="AB2" s="64" t="s">
        <v>15</v>
      </c>
      <c r="AC2" s="63"/>
      <c r="AD2" s="64" t="s">
        <v>29</v>
      </c>
      <c r="AE2" s="63"/>
      <c r="AF2" s="64" t="s">
        <v>27</v>
      </c>
      <c r="AG2" s="63"/>
      <c r="AH2" s="64" t="s">
        <v>28</v>
      </c>
      <c r="AI2" s="63"/>
      <c r="AJ2" s="64" t="s">
        <v>7</v>
      </c>
      <c r="AK2" s="63"/>
      <c r="AL2" s="64" t="s">
        <v>8</v>
      </c>
      <c r="AM2" s="63"/>
      <c r="AN2" s="64" t="s">
        <v>9</v>
      </c>
      <c r="AO2" s="63"/>
      <c r="AP2" s="64" t="s">
        <v>10</v>
      </c>
      <c r="AQ2" s="63"/>
      <c r="AR2" s="64" t="s">
        <v>11</v>
      </c>
      <c r="AS2" s="63"/>
      <c r="AT2" s="64" t="s">
        <v>12</v>
      </c>
      <c r="AU2" s="63"/>
      <c r="AV2" s="64" t="s">
        <v>13</v>
      </c>
      <c r="AW2" s="63"/>
      <c r="AX2" s="64" t="s">
        <v>14</v>
      </c>
      <c r="AY2" s="63"/>
      <c r="AZ2" s="64" t="s">
        <v>15</v>
      </c>
      <c r="BA2" s="63"/>
    </row>
    <row r="3" spans="1:53" ht="15" thickBot="1" x14ac:dyDescent="0.35">
      <c r="A3" s="79"/>
      <c r="B3" s="4"/>
      <c r="C3" s="4"/>
      <c r="D3" s="4"/>
      <c r="E3" s="4"/>
      <c r="F3" s="66"/>
      <c r="G3" s="69"/>
      <c r="H3" s="66"/>
      <c r="I3" s="66"/>
      <c r="J3" s="86"/>
      <c r="K3" s="82"/>
      <c r="L3" s="30" t="s">
        <v>16</v>
      </c>
      <c r="M3" s="31" t="s">
        <v>17</v>
      </c>
      <c r="N3" s="30" t="s">
        <v>16</v>
      </c>
      <c r="O3" s="31" t="s">
        <v>17</v>
      </c>
      <c r="P3" s="30" t="s">
        <v>16</v>
      </c>
      <c r="Q3" s="31" t="s">
        <v>17</v>
      </c>
      <c r="R3" s="30" t="s">
        <v>16</v>
      </c>
      <c r="S3" s="31" t="s">
        <v>17</v>
      </c>
      <c r="T3" s="30" t="s">
        <v>16</v>
      </c>
      <c r="U3" s="31" t="s">
        <v>17</v>
      </c>
      <c r="V3" s="30" t="s">
        <v>16</v>
      </c>
      <c r="W3" s="31" t="s">
        <v>17</v>
      </c>
      <c r="X3" s="30" t="s">
        <v>16</v>
      </c>
      <c r="Y3" s="31" t="s">
        <v>17</v>
      </c>
      <c r="Z3" s="30" t="s">
        <v>16</v>
      </c>
      <c r="AA3" s="31" t="s">
        <v>17</v>
      </c>
      <c r="AB3" s="30" t="s">
        <v>16</v>
      </c>
      <c r="AC3" s="31" t="s">
        <v>17</v>
      </c>
      <c r="AD3" s="30" t="s">
        <v>16</v>
      </c>
      <c r="AE3" s="31" t="s">
        <v>17</v>
      </c>
      <c r="AF3" s="30" t="s">
        <v>16</v>
      </c>
      <c r="AG3" s="31" t="s">
        <v>17</v>
      </c>
      <c r="AH3" s="30" t="s">
        <v>16</v>
      </c>
      <c r="AI3" s="31" t="s">
        <v>17</v>
      </c>
      <c r="AJ3" s="30" t="s">
        <v>16</v>
      </c>
      <c r="AK3" s="31" t="s">
        <v>17</v>
      </c>
      <c r="AL3" s="30" t="s">
        <v>16</v>
      </c>
      <c r="AM3" s="31" t="s">
        <v>17</v>
      </c>
      <c r="AN3" s="30" t="s">
        <v>16</v>
      </c>
      <c r="AO3" s="31" t="s">
        <v>17</v>
      </c>
      <c r="AP3" s="30" t="s">
        <v>16</v>
      </c>
      <c r="AQ3" s="31" t="s">
        <v>17</v>
      </c>
      <c r="AR3" s="30" t="s">
        <v>16</v>
      </c>
      <c r="AS3" s="31" t="s">
        <v>17</v>
      </c>
      <c r="AT3" s="30" t="s">
        <v>16</v>
      </c>
      <c r="AU3" s="31" t="s">
        <v>17</v>
      </c>
      <c r="AV3" s="30" t="s">
        <v>16</v>
      </c>
      <c r="AW3" s="31" t="s">
        <v>17</v>
      </c>
      <c r="AX3" s="30" t="s">
        <v>16</v>
      </c>
      <c r="AY3" s="31" t="s">
        <v>17</v>
      </c>
      <c r="AZ3" s="30" t="s">
        <v>16</v>
      </c>
      <c r="BA3" s="31" t="s">
        <v>17</v>
      </c>
    </row>
    <row r="4" spans="1:53" s="8" customFormat="1" ht="15" thickBot="1" x14ac:dyDescent="0.35">
      <c r="A4" s="76" t="s">
        <v>31</v>
      </c>
      <c r="B4" s="58">
        <v>2037</v>
      </c>
      <c r="C4" s="58">
        <f>B4-$L$1</f>
        <v>17</v>
      </c>
      <c r="D4" s="60">
        <v>12000000</v>
      </c>
      <c r="E4" s="56">
        <f>SUM(I4:I5)/D4</f>
        <v>5.8333333333333336E-3</v>
      </c>
      <c r="F4" s="39" t="s">
        <v>3</v>
      </c>
      <c r="G4" s="40">
        <f>I4/(I4+I5)</f>
        <v>0.42857142857142855</v>
      </c>
      <c r="H4" s="37">
        <f>SUM(M4:AC4)</f>
        <v>30000</v>
      </c>
      <c r="I4" s="37">
        <f>SUM(L4:BA4)</f>
        <v>30000</v>
      </c>
      <c r="J4" s="7" t="s">
        <v>36</v>
      </c>
      <c r="K4" s="7">
        <f>SUM(M4:BA4)</f>
        <v>30000</v>
      </c>
      <c r="M4" s="44">
        <v>5000</v>
      </c>
      <c r="O4" s="44">
        <v>5000</v>
      </c>
      <c r="Q4" s="44">
        <v>5000</v>
      </c>
      <c r="R4" s="45"/>
      <c r="S4" s="44">
        <v>5000</v>
      </c>
      <c r="T4" s="6"/>
      <c r="U4" s="44">
        <v>5000</v>
      </c>
      <c r="V4" s="6"/>
      <c r="W4" s="44">
        <v>5000</v>
      </c>
      <c r="X4" s="6"/>
      <c r="Y4" s="44"/>
      <c r="Z4" s="6"/>
      <c r="AA4" s="44"/>
      <c r="AB4" s="6"/>
      <c r="AC4" s="7"/>
      <c r="AD4" s="6"/>
      <c r="AE4" s="7"/>
      <c r="AF4" s="6"/>
      <c r="AG4" s="7"/>
      <c r="AH4" s="6"/>
      <c r="AI4" s="7"/>
      <c r="AJ4" s="6"/>
      <c r="AK4" s="7"/>
      <c r="AL4" s="6"/>
      <c r="AM4" s="7"/>
      <c r="AN4" s="6"/>
      <c r="AO4" s="7"/>
      <c r="AP4" s="6"/>
      <c r="AQ4" s="7"/>
      <c r="AR4" s="6"/>
      <c r="AS4" s="7"/>
      <c r="AT4" s="6"/>
      <c r="AU4" s="7"/>
      <c r="AV4" s="6"/>
      <c r="AW4" s="7"/>
      <c r="AX4" s="6"/>
      <c r="AY4" s="7"/>
      <c r="AZ4" s="6"/>
      <c r="BA4" s="7"/>
    </row>
    <row r="5" spans="1:53" s="36" customFormat="1" ht="15" thickBot="1" x14ac:dyDescent="0.35">
      <c r="A5" s="77"/>
      <c r="B5" s="59"/>
      <c r="C5" s="59"/>
      <c r="D5" s="59"/>
      <c r="E5" s="57"/>
      <c r="F5" s="41" t="s">
        <v>4</v>
      </c>
      <c r="G5" s="42">
        <f>I5/(I5+I4)</f>
        <v>0.5714285714285714</v>
      </c>
      <c r="H5" s="38">
        <f>SUM(L5:BA5)</f>
        <v>40000</v>
      </c>
      <c r="I5" s="37">
        <f>SUM(L5:BA5)</f>
        <v>40000</v>
      </c>
      <c r="J5" s="33" t="s">
        <v>37</v>
      </c>
      <c r="K5" s="33">
        <f t="shared" ref="K5:K19" si="0">SUM(L5:BA5)</f>
        <v>40000</v>
      </c>
      <c r="L5" s="32"/>
      <c r="M5" s="33">
        <v>8000</v>
      </c>
      <c r="O5" s="33">
        <v>8000</v>
      </c>
      <c r="Q5" s="33">
        <v>8000</v>
      </c>
      <c r="R5" s="34"/>
      <c r="S5" s="33">
        <v>8000</v>
      </c>
      <c r="T5" s="35"/>
      <c r="U5" s="33">
        <v>8000</v>
      </c>
      <c r="V5" s="35"/>
      <c r="W5" s="33"/>
      <c r="X5" s="35"/>
      <c r="Y5" s="33"/>
      <c r="Z5" s="35"/>
      <c r="AA5" s="33"/>
      <c r="AB5" s="35"/>
      <c r="AC5" s="33"/>
      <c r="AD5" s="35"/>
      <c r="AE5" s="33"/>
      <c r="AF5" s="35"/>
      <c r="AG5" s="33"/>
      <c r="AH5" s="35"/>
      <c r="AI5" s="33"/>
      <c r="AJ5" s="35"/>
      <c r="AK5" s="33"/>
      <c r="AL5" s="35"/>
      <c r="AM5" s="33"/>
      <c r="AN5" s="35"/>
      <c r="AO5" s="33"/>
      <c r="AP5" s="35"/>
      <c r="AQ5" s="33"/>
      <c r="AR5" s="35"/>
      <c r="AS5" s="33"/>
      <c r="AT5" s="35"/>
      <c r="AU5" s="33"/>
      <c r="AV5" s="35"/>
      <c r="AW5" s="33"/>
      <c r="AX5" s="35"/>
      <c r="AY5" s="33"/>
      <c r="AZ5" s="35"/>
      <c r="BA5" s="33"/>
    </row>
    <row r="6" spans="1:53" s="8" customFormat="1" x14ac:dyDescent="0.3">
      <c r="A6" s="76" t="s">
        <v>32</v>
      </c>
      <c r="B6" s="58">
        <v>2032</v>
      </c>
      <c r="C6" s="58">
        <f>B6-$L$1</f>
        <v>12</v>
      </c>
      <c r="D6" s="60">
        <v>20000000</v>
      </c>
      <c r="E6" s="56">
        <f>SUM(I6:I7)/D6</f>
        <v>1.2600000000000001E-3</v>
      </c>
      <c r="F6" s="39" t="s">
        <v>3</v>
      </c>
      <c r="G6" s="40">
        <f>I6/(I6+I7)</f>
        <v>0.52380952380952384</v>
      </c>
      <c r="H6" s="37">
        <f t="shared" ref="H6" si="1">SUM(L6:BA6)</f>
        <v>13200</v>
      </c>
      <c r="I6" s="37">
        <f>SUM(L6:BA6)</f>
        <v>13200</v>
      </c>
      <c r="J6" s="7" t="s">
        <v>38</v>
      </c>
      <c r="K6" s="7">
        <f t="shared" si="0"/>
        <v>13200</v>
      </c>
      <c r="L6" s="21"/>
      <c r="M6" s="44">
        <v>2200</v>
      </c>
      <c r="O6" s="44">
        <v>2200</v>
      </c>
      <c r="Q6" s="44">
        <v>2200</v>
      </c>
      <c r="R6" s="28"/>
      <c r="S6" s="44">
        <v>2200</v>
      </c>
      <c r="T6" s="6"/>
      <c r="U6" s="44">
        <v>2200</v>
      </c>
      <c r="V6" s="6"/>
      <c r="W6" s="44">
        <v>2200</v>
      </c>
      <c r="X6" s="6"/>
      <c r="Y6" s="44"/>
      <c r="Z6" s="6"/>
      <c r="AA6" s="44"/>
      <c r="AB6" s="6"/>
      <c r="AC6" s="7"/>
      <c r="AD6" s="6"/>
      <c r="AE6" s="7"/>
      <c r="AF6" s="6"/>
      <c r="AG6" s="7"/>
      <c r="AH6" s="6"/>
      <c r="AI6" s="7"/>
      <c r="AJ6" s="6"/>
      <c r="AK6" s="7"/>
      <c r="AL6" s="6"/>
      <c r="AM6" s="7"/>
      <c r="AN6" s="6"/>
      <c r="AO6" s="7"/>
      <c r="AP6" s="6"/>
      <c r="AQ6" s="7"/>
      <c r="AR6" s="6"/>
      <c r="AS6" s="7"/>
      <c r="AT6" s="6"/>
      <c r="AU6" s="7"/>
      <c r="AV6" s="6"/>
      <c r="AW6" s="7"/>
      <c r="AX6" s="6"/>
      <c r="AY6" s="7"/>
      <c r="AZ6" s="6"/>
      <c r="BA6" s="7"/>
    </row>
    <row r="7" spans="1:53" s="9" customFormat="1" ht="15" thickBot="1" x14ac:dyDescent="0.35">
      <c r="A7" s="83"/>
      <c r="B7" s="84"/>
      <c r="C7" s="84"/>
      <c r="D7" s="84"/>
      <c r="E7" s="85"/>
      <c r="F7" s="92" t="s">
        <v>4</v>
      </c>
      <c r="G7" s="90">
        <f>I7/(I7+I6)</f>
        <v>0.47619047619047616</v>
      </c>
      <c r="H7" s="87">
        <f>SUM(L7:BA10)</f>
        <v>12000</v>
      </c>
      <c r="I7" s="87">
        <f>SUM(L7:BA10)</f>
        <v>12000</v>
      </c>
      <c r="J7" s="33" t="s">
        <v>37</v>
      </c>
      <c r="K7" s="2">
        <f t="shared" si="0"/>
        <v>3000</v>
      </c>
      <c r="L7" s="20"/>
      <c r="M7" s="2">
        <v>500</v>
      </c>
      <c r="O7" s="2">
        <v>500</v>
      </c>
      <c r="Q7" s="2">
        <v>500</v>
      </c>
      <c r="R7" s="29"/>
      <c r="S7" s="2">
        <v>500</v>
      </c>
      <c r="T7" s="1"/>
      <c r="U7" s="2">
        <v>500</v>
      </c>
      <c r="V7" s="1"/>
      <c r="W7" s="2">
        <v>500</v>
      </c>
      <c r="X7" s="1"/>
      <c r="Y7" s="2"/>
      <c r="Z7" s="1"/>
      <c r="AA7" s="2"/>
      <c r="AB7" s="1"/>
      <c r="AC7" s="2"/>
      <c r="AD7" s="1"/>
      <c r="AE7" s="2"/>
      <c r="AF7" s="1"/>
      <c r="AG7" s="2"/>
      <c r="AH7" s="1"/>
      <c r="AI7" s="2"/>
      <c r="AJ7" s="1"/>
      <c r="AK7" s="2"/>
      <c r="AL7" s="1"/>
      <c r="AM7" s="2"/>
      <c r="AN7" s="1"/>
      <c r="AO7" s="2"/>
      <c r="AP7" s="1"/>
      <c r="AQ7" s="2"/>
      <c r="AR7" s="1"/>
      <c r="AS7" s="2"/>
      <c r="AT7" s="1"/>
      <c r="AU7" s="2"/>
      <c r="AV7" s="1"/>
      <c r="AW7" s="2"/>
      <c r="AX7" s="1"/>
      <c r="AY7" s="2"/>
      <c r="AZ7" s="1"/>
      <c r="BA7" s="2"/>
    </row>
    <row r="8" spans="1:53" s="9" customFormat="1" ht="15" thickBot="1" x14ac:dyDescent="0.35">
      <c r="A8" s="83"/>
      <c r="B8" s="84"/>
      <c r="C8" s="84"/>
      <c r="D8" s="84"/>
      <c r="E8" s="85"/>
      <c r="F8" s="93"/>
      <c r="G8" s="90"/>
      <c r="H8" s="88"/>
      <c r="I8" s="88"/>
      <c r="J8" s="33" t="s">
        <v>39</v>
      </c>
      <c r="K8" s="2">
        <f t="shared" si="0"/>
        <v>3000</v>
      </c>
      <c r="L8" s="49"/>
      <c r="M8" s="2">
        <v>500</v>
      </c>
      <c r="O8" s="2">
        <v>500</v>
      </c>
      <c r="Q8" s="2">
        <v>500</v>
      </c>
      <c r="R8" s="29"/>
      <c r="S8" s="2">
        <v>500</v>
      </c>
      <c r="T8" s="1"/>
      <c r="U8" s="2">
        <v>500</v>
      </c>
      <c r="V8" s="1"/>
      <c r="W8" s="2">
        <v>500</v>
      </c>
      <c r="X8" s="1"/>
      <c r="Y8" s="2"/>
      <c r="Z8" s="1"/>
      <c r="AA8" s="2"/>
      <c r="AB8" s="1"/>
      <c r="AC8" s="2"/>
      <c r="AD8" s="1"/>
      <c r="AE8" s="2"/>
      <c r="AF8" s="1"/>
      <c r="AG8" s="2"/>
      <c r="AH8" s="1"/>
      <c r="AI8" s="2"/>
      <c r="AJ8" s="1"/>
      <c r="AK8" s="2"/>
      <c r="AL8" s="1"/>
      <c r="AM8" s="2"/>
      <c r="AN8" s="1"/>
      <c r="AO8" s="2"/>
      <c r="AP8" s="1"/>
      <c r="AQ8" s="2"/>
      <c r="AR8" s="1"/>
      <c r="AS8" s="2"/>
      <c r="AT8" s="1"/>
      <c r="AU8" s="2"/>
      <c r="AV8" s="1"/>
      <c r="AW8" s="2"/>
      <c r="AX8" s="1"/>
      <c r="AY8" s="2"/>
      <c r="AZ8" s="1"/>
      <c r="BA8" s="2"/>
    </row>
    <row r="9" spans="1:53" s="9" customFormat="1" ht="15" thickBot="1" x14ac:dyDescent="0.35">
      <c r="A9" s="83"/>
      <c r="B9" s="84"/>
      <c r="C9" s="84"/>
      <c r="D9" s="84"/>
      <c r="E9" s="85"/>
      <c r="F9" s="93"/>
      <c r="G9" s="90"/>
      <c r="H9" s="88"/>
      <c r="I9" s="88"/>
      <c r="J9" s="33" t="s">
        <v>40</v>
      </c>
      <c r="K9" s="2">
        <f t="shared" si="0"/>
        <v>3000</v>
      </c>
      <c r="L9" s="20"/>
      <c r="M9" s="2">
        <v>500</v>
      </c>
      <c r="O9" s="2">
        <v>500</v>
      </c>
      <c r="Q9" s="2">
        <v>500</v>
      </c>
      <c r="R9" s="29"/>
      <c r="S9" s="2">
        <v>500</v>
      </c>
      <c r="T9" s="1"/>
      <c r="U9" s="2">
        <v>500</v>
      </c>
      <c r="V9" s="1"/>
      <c r="W9" s="2">
        <v>500</v>
      </c>
      <c r="X9" s="1"/>
      <c r="Y9" s="2"/>
      <c r="Z9" s="1"/>
      <c r="AA9" s="2"/>
      <c r="AB9" s="1"/>
      <c r="AC9" s="2"/>
      <c r="AD9" s="1"/>
      <c r="AE9" s="2"/>
      <c r="AF9" s="1"/>
      <c r="AG9" s="2"/>
      <c r="AH9" s="1"/>
      <c r="AI9" s="2"/>
      <c r="AJ9" s="1"/>
      <c r="AK9" s="2"/>
      <c r="AL9" s="1"/>
      <c r="AM9" s="2"/>
      <c r="AN9" s="1"/>
      <c r="AO9" s="2"/>
      <c r="AP9" s="1"/>
      <c r="AQ9" s="2"/>
      <c r="AR9" s="1"/>
      <c r="AS9" s="2"/>
      <c r="AT9" s="1"/>
      <c r="AU9" s="2"/>
      <c r="AV9" s="1"/>
      <c r="AW9" s="2"/>
      <c r="AX9" s="1"/>
      <c r="AY9" s="2"/>
      <c r="AZ9" s="1"/>
      <c r="BA9" s="2"/>
    </row>
    <row r="10" spans="1:53" s="36" customFormat="1" ht="15" thickBot="1" x14ac:dyDescent="0.35">
      <c r="A10" s="77"/>
      <c r="B10" s="59"/>
      <c r="C10" s="59"/>
      <c r="D10" s="59"/>
      <c r="E10" s="57"/>
      <c r="F10" s="94"/>
      <c r="G10" s="91"/>
      <c r="H10" s="89"/>
      <c r="I10" s="89"/>
      <c r="J10" s="33" t="s">
        <v>41</v>
      </c>
      <c r="K10" s="33">
        <f t="shared" si="0"/>
        <v>3000</v>
      </c>
      <c r="L10" s="32"/>
      <c r="M10" s="2">
        <v>500</v>
      </c>
      <c r="O10" s="2">
        <v>500</v>
      </c>
      <c r="P10" s="34"/>
      <c r="Q10" s="2">
        <v>500</v>
      </c>
      <c r="R10" s="35"/>
      <c r="S10" s="2">
        <v>500</v>
      </c>
      <c r="T10" s="35"/>
      <c r="U10" s="2">
        <v>500</v>
      </c>
      <c r="V10" s="35"/>
      <c r="W10" s="2">
        <v>500</v>
      </c>
      <c r="X10" s="35"/>
      <c r="Y10" s="48"/>
      <c r="Z10" s="35"/>
      <c r="AA10" s="33"/>
      <c r="AB10" s="35"/>
      <c r="AC10" s="33"/>
      <c r="AD10" s="35"/>
      <c r="AE10" s="33"/>
      <c r="AF10" s="35"/>
      <c r="AG10" s="33"/>
      <c r="AH10" s="35"/>
      <c r="AI10" s="33"/>
      <c r="AJ10" s="35"/>
      <c r="AK10" s="33"/>
      <c r="AL10" s="35"/>
      <c r="AM10" s="33"/>
      <c r="AN10" s="35"/>
      <c r="AO10" s="33"/>
      <c r="AP10" s="35"/>
      <c r="AQ10" s="33"/>
      <c r="AR10" s="35"/>
      <c r="AS10" s="33"/>
      <c r="AT10" s="35"/>
      <c r="AU10" s="33"/>
      <c r="AV10" s="35"/>
      <c r="AW10" s="33"/>
      <c r="AX10" s="35"/>
      <c r="AY10" s="33"/>
      <c r="AZ10" s="35"/>
      <c r="BA10" s="33"/>
    </row>
    <row r="11" spans="1:53" s="8" customFormat="1" ht="15" thickBot="1" x14ac:dyDescent="0.35">
      <c r="A11" s="76" t="s">
        <v>33</v>
      </c>
      <c r="B11" s="58">
        <v>2027</v>
      </c>
      <c r="C11" s="58">
        <f>B11-$L$1</f>
        <v>7</v>
      </c>
      <c r="D11" s="60">
        <v>1000000</v>
      </c>
      <c r="E11" s="56">
        <f>SUM(I11:I12)/D11</f>
        <v>5.9999999999999995E-4</v>
      </c>
      <c r="F11" s="39" t="s">
        <v>3</v>
      </c>
      <c r="G11" s="40">
        <f>I11/(I11+I12)</f>
        <v>0.33333333333333331</v>
      </c>
      <c r="H11" s="37">
        <f t="shared" ref="H11:H18" si="2">SUM(L11:BA11)</f>
        <v>200</v>
      </c>
      <c r="I11" s="37">
        <f t="shared" ref="I11:I17" si="3">SUM(L11:BA11)</f>
        <v>200</v>
      </c>
      <c r="J11" s="7" t="s">
        <v>42</v>
      </c>
      <c r="K11" s="7">
        <f t="shared" si="0"/>
        <v>200</v>
      </c>
      <c r="L11" s="21"/>
      <c r="M11" s="44">
        <v>100</v>
      </c>
      <c r="O11" s="44">
        <v>100</v>
      </c>
      <c r="P11" s="28"/>
      <c r="Q11" s="44"/>
      <c r="R11" s="6"/>
      <c r="S11" s="44"/>
      <c r="T11" s="6"/>
      <c r="U11" s="44"/>
      <c r="V11" s="6"/>
      <c r="W11" s="44"/>
      <c r="X11" s="6"/>
      <c r="Y11" s="44"/>
      <c r="Z11" s="6"/>
      <c r="AA11" s="44"/>
      <c r="AB11" s="6"/>
      <c r="AC11" s="7"/>
      <c r="AD11" s="6"/>
      <c r="AE11" s="7"/>
      <c r="AF11" s="6"/>
      <c r="AG11" s="7"/>
      <c r="AH11" s="6"/>
      <c r="AI11" s="7"/>
      <c r="AJ11" s="6"/>
      <c r="AK11" s="7"/>
      <c r="AL11" s="6"/>
      <c r="AM11" s="7"/>
      <c r="AN11" s="6"/>
      <c r="AO11" s="7"/>
      <c r="AP11" s="6"/>
      <c r="AQ11" s="7"/>
      <c r="AR11" s="6"/>
      <c r="AS11" s="7"/>
      <c r="AT11" s="6"/>
      <c r="AU11" s="7"/>
      <c r="AV11" s="6"/>
      <c r="AW11" s="7"/>
      <c r="AX11" s="6"/>
      <c r="AY11" s="7"/>
      <c r="AZ11" s="6"/>
      <c r="BA11" s="7"/>
    </row>
    <row r="12" spans="1:53" s="36" customFormat="1" ht="15" thickBot="1" x14ac:dyDescent="0.35">
      <c r="A12" s="77"/>
      <c r="B12" s="59"/>
      <c r="C12" s="59"/>
      <c r="D12" s="59"/>
      <c r="E12" s="57"/>
      <c r="F12" s="41" t="s">
        <v>4</v>
      </c>
      <c r="G12" s="42">
        <f>I12/(I12+I11)</f>
        <v>0.66666666666666663</v>
      </c>
      <c r="H12" s="38">
        <f t="shared" si="2"/>
        <v>400</v>
      </c>
      <c r="I12" s="37">
        <f t="shared" si="3"/>
        <v>400</v>
      </c>
      <c r="J12" s="33" t="s">
        <v>37</v>
      </c>
      <c r="K12" s="33">
        <f t="shared" si="0"/>
        <v>400</v>
      </c>
      <c r="L12" s="32"/>
      <c r="M12" s="33">
        <v>200</v>
      </c>
      <c r="N12" s="34"/>
      <c r="O12" s="33">
        <v>200</v>
      </c>
      <c r="P12" s="35"/>
      <c r="Q12" s="33"/>
      <c r="R12" s="35"/>
      <c r="S12" s="33"/>
      <c r="T12" s="35"/>
      <c r="U12" s="33"/>
      <c r="V12" s="35"/>
      <c r="W12" s="33"/>
      <c r="X12" s="35"/>
      <c r="Y12" s="33"/>
      <c r="Z12" s="35"/>
      <c r="AA12" s="33"/>
      <c r="AB12" s="35"/>
      <c r="AC12" s="33"/>
      <c r="AD12" s="35"/>
      <c r="AE12" s="33"/>
      <c r="AF12" s="35"/>
      <c r="AG12" s="33"/>
      <c r="AH12" s="35"/>
      <c r="AI12" s="33"/>
      <c r="AJ12" s="35"/>
      <c r="AK12" s="33"/>
      <c r="AL12" s="35"/>
      <c r="AM12" s="33"/>
      <c r="AN12" s="35"/>
      <c r="AO12" s="33"/>
      <c r="AP12" s="35"/>
      <c r="AQ12" s="33"/>
      <c r="AR12" s="35"/>
      <c r="AS12" s="33"/>
      <c r="AT12" s="35"/>
      <c r="AU12" s="33"/>
      <c r="AV12" s="35"/>
      <c r="AW12" s="33"/>
      <c r="AX12" s="35"/>
      <c r="AY12" s="33"/>
      <c r="AZ12" s="35"/>
      <c r="BA12" s="33"/>
    </row>
    <row r="13" spans="1:53" s="8" customFormat="1" ht="15" thickBot="1" x14ac:dyDescent="0.35">
      <c r="A13" s="76" t="s">
        <v>34</v>
      </c>
      <c r="B13" s="58">
        <v>2029</v>
      </c>
      <c r="C13" s="58">
        <f>B13-$L$1</f>
        <v>9</v>
      </c>
      <c r="D13" s="60">
        <v>700000</v>
      </c>
      <c r="E13" s="56">
        <f>SUM(I13:I14)/D13</f>
        <v>4.2857142857142855E-4</v>
      </c>
      <c r="F13" s="39" t="s">
        <v>3</v>
      </c>
      <c r="G13" s="40">
        <f>I13/(I13+I14)</f>
        <v>0.33333333333333331</v>
      </c>
      <c r="H13" s="37">
        <f t="shared" si="2"/>
        <v>100</v>
      </c>
      <c r="I13" s="37">
        <f t="shared" si="3"/>
        <v>100</v>
      </c>
      <c r="J13" s="7" t="s">
        <v>42</v>
      </c>
      <c r="K13" s="7">
        <f t="shared" si="0"/>
        <v>100</v>
      </c>
      <c r="L13" s="21"/>
      <c r="M13" s="44">
        <v>100</v>
      </c>
      <c r="N13" s="28"/>
      <c r="O13" s="44"/>
      <c r="P13" s="6"/>
      <c r="Q13" s="44"/>
      <c r="R13" s="6"/>
      <c r="S13" s="44"/>
      <c r="T13" s="6"/>
      <c r="U13" s="44"/>
      <c r="V13" s="6"/>
      <c r="W13" s="44"/>
      <c r="X13" s="6"/>
      <c r="Y13" s="44"/>
      <c r="Z13" s="6"/>
      <c r="AA13" s="44"/>
      <c r="AB13" s="6"/>
      <c r="AC13" s="7"/>
      <c r="AD13" s="6"/>
      <c r="AE13" s="7"/>
      <c r="AF13" s="6"/>
      <c r="AG13" s="7"/>
      <c r="AH13" s="6"/>
      <c r="AI13" s="7"/>
      <c r="AJ13" s="6"/>
      <c r="AK13" s="7"/>
      <c r="AL13" s="6"/>
      <c r="AM13" s="7"/>
      <c r="AN13" s="6"/>
      <c r="AO13" s="7"/>
      <c r="AP13" s="6"/>
      <c r="AQ13" s="7"/>
      <c r="AR13" s="6"/>
      <c r="AS13" s="7"/>
      <c r="AT13" s="6"/>
      <c r="AU13" s="7"/>
      <c r="AV13" s="6"/>
      <c r="AW13" s="7"/>
      <c r="AX13" s="6"/>
      <c r="AY13" s="7"/>
      <c r="AZ13" s="6"/>
      <c r="BA13" s="7"/>
    </row>
    <row r="14" spans="1:53" s="36" customFormat="1" ht="15" thickBot="1" x14ac:dyDescent="0.35">
      <c r="A14" s="77"/>
      <c r="B14" s="59"/>
      <c r="C14" s="59"/>
      <c r="D14" s="59"/>
      <c r="E14" s="57"/>
      <c r="F14" s="41" t="s">
        <v>4</v>
      </c>
      <c r="G14" s="42">
        <f>I14/(I14+I13)</f>
        <v>0.66666666666666663</v>
      </c>
      <c r="H14" s="38">
        <f t="shared" si="2"/>
        <v>200</v>
      </c>
      <c r="I14" s="37">
        <f t="shared" si="3"/>
        <v>200</v>
      </c>
      <c r="J14" s="33" t="s">
        <v>37</v>
      </c>
      <c r="K14" s="33">
        <f t="shared" si="0"/>
        <v>200</v>
      </c>
      <c r="L14" s="32"/>
      <c r="M14" s="33">
        <v>200</v>
      </c>
      <c r="N14" s="34"/>
      <c r="O14" s="33"/>
      <c r="P14" s="35"/>
      <c r="Q14" s="33"/>
      <c r="R14" s="35"/>
      <c r="S14" s="33"/>
      <c r="T14" s="35"/>
      <c r="U14" s="33"/>
      <c r="V14" s="35"/>
      <c r="W14" s="33"/>
      <c r="X14" s="35"/>
      <c r="Y14" s="33"/>
      <c r="Z14" s="35"/>
      <c r="AA14" s="33"/>
      <c r="AB14" s="35"/>
      <c r="AC14" s="33"/>
      <c r="AD14" s="35"/>
      <c r="AE14" s="33"/>
      <c r="AF14" s="35"/>
      <c r="AG14" s="33"/>
      <c r="AH14" s="35"/>
      <c r="AI14" s="33"/>
      <c r="AJ14" s="35"/>
      <c r="AK14" s="33"/>
      <c r="AL14" s="35"/>
      <c r="AM14" s="33"/>
      <c r="AN14" s="35"/>
      <c r="AO14" s="33"/>
      <c r="AP14" s="35"/>
      <c r="AQ14" s="33"/>
      <c r="AR14" s="35"/>
      <c r="AS14" s="33"/>
      <c r="AT14" s="35"/>
      <c r="AU14" s="33"/>
      <c r="AV14" s="35"/>
      <c r="AW14" s="33"/>
      <c r="AX14" s="35"/>
      <c r="AY14" s="33"/>
      <c r="AZ14" s="35"/>
      <c r="BA14" s="33"/>
    </row>
    <row r="15" spans="1:53" s="8" customFormat="1" ht="15" thickBot="1" x14ac:dyDescent="0.35">
      <c r="A15" s="76" t="s">
        <v>35</v>
      </c>
      <c r="B15" s="58">
        <v>2030</v>
      </c>
      <c r="C15" s="58">
        <f>B15-$L$1</f>
        <v>10</v>
      </c>
      <c r="D15" s="60">
        <v>1000000</v>
      </c>
      <c r="E15" s="56">
        <f>SUM(I15:I16)/D15</f>
        <v>2.9999999999999997E-4</v>
      </c>
      <c r="F15" s="39" t="s">
        <v>3</v>
      </c>
      <c r="G15" s="40">
        <f>I15/(I15+I16)</f>
        <v>0.33333333333333331</v>
      </c>
      <c r="H15" s="37">
        <f t="shared" si="2"/>
        <v>100</v>
      </c>
      <c r="I15" s="37">
        <f t="shared" si="3"/>
        <v>100</v>
      </c>
      <c r="J15" s="7" t="s">
        <v>42</v>
      </c>
      <c r="K15" s="7">
        <f t="shared" si="0"/>
        <v>100</v>
      </c>
      <c r="L15" s="21"/>
      <c r="M15" s="44">
        <v>100</v>
      </c>
      <c r="N15" s="28"/>
      <c r="O15" s="44"/>
      <c r="P15" s="6"/>
      <c r="Q15" s="44"/>
      <c r="R15" s="6"/>
      <c r="S15" s="44"/>
      <c r="T15" s="6"/>
      <c r="U15" s="44"/>
      <c r="V15" s="6"/>
      <c r="W15" s="44"/>
      <c r="X15" s="6"/>
      <c r="Y15" s="44"/>
      <c r="Z15" s="6"/>
      <c r="AA15" s="44"/>
      <c r="AB15" s="6"/>
      <c r="AC15" s="7"/>
      <c r="AD15" s="6"/>
      <c r="AE15" s="7"/>
      <c r="AF15" s="6"/>
      <c r="AG15" s="7"/>
      <c r="AH15" s="6"/>
      <c r="AI15" s="7"/>
      <c r="AJ15" s="6"/>
      <c r="AK15" s="7"/>
      <c r="AL15" s="6"/>
      <c r="AM15" s="7"/>
      <c r="AN15" s="6"/>
      <c r="AO15" s="7"/>
      <c r="AP15" s="6"/>
      <c r="AQ15" s="7"/>
      <c r="AR15" s="6"/>
      <c r="AS15" s="7"/>
      <c r="AT15" s="6"/>
      <c r="AU15" s="7"/>
      <c r="AV15" s="6"/>
      <c r="AW15" s="7"/>
      <c r="AX15" s="6"/>
      <c r="AY15" s="7"/>
      <c r="AZ15" s="6"/>
      <c r="BA15" s="7"/>
    </row>
    <row r="16" spans="1:53" s="36" customFormat="1" ht="15" thickBot="1" x14ac:dyDescent="0.35">
      <c r="A16" s="77"/>
      <c r="B16" s="59"/>
      <c r="C16" s="59"/>
      <c r="D16" s="59"/>
      <c r="E16" s="57"/>
      <c r="F16" s="41" t="s">
        <v>4</v>
      </c>
      <c r="G16" s="42">
        <f>I16/(I16+I15)</f>
        <v>0.66666666666666663</v>
      </c>
      <c r="H16" s="38">
        <f t="shared" si="2"/>
        <v>200</v>
      </c>
      <c r="I16" s="37">
        <f t="shared" si="3"/>
        <v>200</v>
      </c>
      <c r="J16" s="33" t="s">
        <v>37</v>
      </c>
      <c r="K16" s="33">
        <f t="shared" si="0"/>
        <v>200</v>
      </c>
      <c r="L16" s="32"/>
      <c r="M16" s="33">
        <v>200</v>
      </c>
      <c r="N16" s="34"/>
      <c r="O16" s="33"/>
      <c r="P16" s="35"/>
      <c r="Q16" s="33"/>
      <c r="R16" s="35"/>
      <c r="S16" s="33"/>
      <c r="T16" s="35"/>
      <c r="U16" s="33"/>
      <c r="V16" s="35"/>
      <c r="W16" s="33"/>
      <c r="X16" s="35"/>
      <c r="Y16" s="33"/>
      <c r="Z16" s="35"/>
      <c r="AA16" s="33"/>
      <c r="AB16" s="35"/>
      <c r="AC16" s="33"/>
      <c r="AD16" s="35"/>
      <c r="AE16" s="33"/>
      <c r="AF16" s="35"/>
      <c r="AG16" s="33"/>
      <c r="AH16" s="35"/>
      <c r="AI16" s="33"/>
      <c r="AJ16" s="35"/>
      <c r="AK16" s="33"/>
      <c r="AL16" s="35"/>
      <c r="AM16" s="33"/>
      <c r="AN16" s="35"/>
      <c r="AO16" s="33"/>
      <c r="AP16" s="35"/>
      <c r="AQ16" s="33"/>
      <c r="AR16" s="35"/>
      <c r="AS16" s="33"/>
      <c r="AT16" s="35"/>
      <c r="AU16" s="33"/>
      <c r="AV16" s="35"/>
      <c r="AW16" s="33"/>
      <c r="AX16" s="35"/>
      <c r="AY16" s="33"/>
      <c r="AZ16" s="35"/>
      <c r="BA16" s="33"/>
    </row>
    <row r="17" spans="1:53" s="8" customFormat="1" x14ac:dyDescent="0.3">
      <c r="A17" s="76" t="s">
        <v>1</v>
      </c>
      <c r="B17" s="58" t="s">
        <v>20</v>
      </c>
      <c r="C17" s="58" t="s">
        <v>22</v>
      </c>
      <c r="D17" s="60">
        <v>700000</v>
      </c>
      <c r="E17" s="56">
        <f>SUM(I17:I18)/D17</f>
        <v>4.2857142857142855E-4</v>
      </c>
      <c r="F17" s="39" t="s">
        <v>3</v>
      </c>
      <c r="G17" s="40">
        <f>I17/(I17+I18)</f>
        <v>0.33333333333333331</v>
      </c>
      <c r="H17" s="37">
        <f t="shared" si="2"/>
        <v>100</v>
      </c>
      <c r="I17" s="37">
        <f t="shared" si="3"/>
        <v>100</v>
      </c>
      <c r="J17" s="7" t="s">
        <v>42</v>
      </c>
      <c r="K17" s="7">
        <f t="shared" si="0"/>
        <v>100</v>
      </c>
      <c r="L17" s="21"/>
      <c r="M17" s="44">
        <v>100</v>
      </c>
      <c r="N17" s="28"/>
      <c r="O17" s="7"/>
      <c r="P17" s="6"/>
      <c r="Q17" s="7"/>
      <c r="R17" s="6"/>
      <c r="S17" s="7"/>
      <c r="T17" s="6"/>
      <c r="U17" s="7"/>
      <c r="V17" s="6"/>
      <c r="W17" s="7"/>
      <c r="X17" s="6"/>
      <c r="Y17" s="7"/>
      <c r="Z17" s="6"/>
      <c r="AA17" s="7"/>
      <c r="AB17" s="6"/>
      <c r="AC17" s="7"/>
      <c r="AD17" s="6"/>
      <c r="AE17" s="7"/>
      <c r="AF17" s="6"/>
      <c r="AG17" s="7"/>
      <c r="AH17" s="6"/>
      <c r="AI17" s="7"/>
      <c r="AJ17" s="6"/>
      <c r="AK17" s="7"/>
      <c r="AL17" s="6"/>
      <c r="AM17" s="7"/>
      <c r="AN17" s="6"/>
      <c r="AO17" s="7"/>
      <c r="AP17" s="6"/>
      <c r="AQ17" s="7"/>
      <c r="AR17" s="6"/>
      <c r="AS17" s="7"/>
      <c r="AT17" s="6"/>
      <c r="AU17" s="7"/>
      <c r="AV17" s="6"/>
      <c r="AW17" s="7"/>
      <c r="AX17" s="6"/>
      <c r="AY17" s="7"/>
      <c r="AZ17" s="6"/>
      <c r="BA17" s="7"/>
    </row>
    <row r="18" spans="1:53" s="36" customFormat="1" ht="15" thickBot="1" x14ac:dyDescent="0.35">
      <c r="A18" s="77"/>
      <c r="B18" s="59"/>
      <c r="C18" s="59"/>
      <c r="D18" s="59"/>
      <c r="E18" s="57"/>
      <c r="F18" s="41" t="s">
        <v>4</v>
      </c>
      <c r="G18" s="42">
        <f>I18/(I18+I17)</f>
        <v>0.66666666666666663</v>
      </c>
      <c r="H18" s="38">
        <f t="shared" si="2"/>
        <v>200</v>
      </c>
      <c r="I18" s="38">
        <f t="shared" ref="I18" si="4">H18</f>
        <v>200</v>
      </c>
      <c r="J18" s="33" t="s">
        <v>37</v>
      </c>
      <c r="K18" s="33">
        <f t="shared" si="0"/>
        <v>200</v>
      </c>
      <c r="L18" s="32"/>
      <c r="M18" s="33">
        <v>200</v>
      </c>
      <c r="N18" s="34"/>
      <c r="O18" s="33"/>
      <c r="P18" s="35"/>
      <c r="Q18" s="33"/>
      <c r="R18" s="35"/>
      <c r="S18" s="33"/>
      <c r="T18" s="35"/>
      <c r="U18" s="33"/>
      <c r="V18" s="35"/>
      <c r="W18" s="33"/>
      <c r="X18" s="35"/>
      <c r="Y18" s="33"/>
      <c r="Z18" s="35"/>
      <c r="AA18" s="33"/>
      <c r="AB18" s="35"/>
      <c r="AC18" s="33"/>
      <c r="AD18" s="35"/>
      <c r="AE18" s="33"/>
      <c r="AF18" s="35"/>
      <c r="AG18" s="33"/>
      <c r="AH18" s="35"/>
      <c r="AI18" s="33"/>
      <c r="AJ18" s="35"/>
      <c r="AK18" s="33"/>
      <c r="AL18" s="35"/>
      <c r="AM18" s="33"/>
      <c r="AN18" s="35"/>
      <c r="AO18" s="33"/>
      <c r="AP18" s="35"/>
      <c r="AQ18" s="33"/>
      <c r="AR18" s="35"/>
      <c r="AS18" s="33"/>
      <c r="AT18" s="35"/>
      <c r="AU18" s="33"/>
      <c r="AV18" s="35"/>
      <c r="AW18" s="33"/>
      <c r="AX18" s="35"/>
      <c r="AY18" s="33"/>
      <c r="AZ18" s="35"/>
      <c r="BA18" s="33"/>
    </row>
    <row r="19" spans="1:53" ht="15" thickBot="1" x14ac:dyDescent="0.35">
      <c r="A19" s="23" t="s">
        <v>25</v>
      </c>
      <c r="B19" s="24"/>
      <c r="C19" s="24"/>
      <c r="D19" s="25">
        <f>SUM(D4:D18)</f>
        <v>35400000</v>
      </c>
      <c r="E19" s="26">
        <f>I19/D19</f>
        <v>2.7316384180790959E-3</v>
      </c>
      <c r="F19" s="24"/>
      <c r="G19" s="24"/>
      <c r="H19" s="25">
        <f>SUM(H4:H18)</f>
        <v>96700</v>
      </c>
      <c r="I19" s="27">
        <f>SUM(I4:I18)</f>
        <v>96700</v>
      </c>
      <c r="J19" s="22">
        <f>I19-H19</f>
        <v>0</v>
      </c>
      <c r="K19" s="43">
        <f t="shared" si="0"/>
        <v>96700</v>
      </c>
      <c r="L19" s="52">
        <f>SUM(L4:M18)</f>
        <v>18400</v>
      </c>
      <c r="M19" s="53"/>
      <c r="N19" s="52">
        <f>SUM(N4:O18)</f>
        <v>17500</v>
      </c>
      <c r="O19" s="53"/>
      <c r="P19" s="50">
        <f>SUM(P4:Q18)</f>
        <v>17200</v>
      </c>
      <c r="Q19" s="51"/>
      <c r="R19" s="50">
        <f>SUM(R4:S18)</f>
        <v>17200</v>
      </c>
      <c r="S19" s="51"/>
      <c r="T19" s="50">
        <f>SUM(T4:U18)</f>
        <v>17200</v>
      </c>
      <c r="U19" s="51"/>
      <c r="V19" s="50">
        <f>SUM(V4:W18)</f>
        <v>9200</v>
      </c>
      <c r="W19" s="51"/>
      <c r="X19" s="54">
        <f>SUM(X4:Y18)</f>
        <v>0</v>
      </c>
      <c r="Y19" s="55"/>
      <c r="Z19" s="50">
        <f>SUM(Z4:AA18)</f>
        <v>0</v>
      </c>
      <c r="AA19" s="51"/>
      <c r="AB19" s="50">
        <f>SUM(AB4:AC18)</f>
        <v>0</v>
      </c>
      <c r="AC19" s="51"/>
      <c r="AD19" s="52">
        <f>SUM(AD4:AE18)</f>
        <v>0</v>
      </c>
      <c r="AE19" s="53"/>
      <c r="AF19" s="52">
        <f>SUM(AF4:AG18)</f>
        <v>0</v>
      </c>
      <c r="AG19" s="53"/>
      <c r="AH19" s="52">
        <f>SUM(AH4:AI18)</f>
        <v>0</v>
      </c>
      <c r="AI19" s="53"/>
      <c r="AJ19" s="52">
        <f>SUM(AJ4:AK18)</f>
        <v>0</v>
      </c>
      <c r="AK19" s="53"/>
      <c r="AL19" s="52">
        <f>SUM(AL4:AM18)</f>
        <v>0</v>
      </c>
      <c r="AM19" s="53"/>
      <c r="AN19" s="50">
        <f>SUM(AN4:AO18)</f>
        <v>0</v>
      </c>
      <c r="AO19" s="51"/>
      <c r="AP19" s="50">
        <f>SUM(AP4:AQ18)</f>
        <v>0</v>
      </c>
      <c r="AQ19" s="51"/>
      <c r="AR19" s="50">
        <f>SUM(AR4:AS18)</f>
        <v>0</v>
      </c>
      <c r="AS19" s="51"/>
      <c r="AT19" s="50">
        <f>SUM(AT4:AU18)</f>
        <v>0</v>
      </c>
      <c r="AU19" s="51"/>
      <c r="AV19" s="50">
        <f>SUM(AV4:AW18)</f>
        <v>0</v>
      </c>
      <c r="AW19" s="51"/>
      <c r="AX19" s="50">
        <f>SUM(AX4:AY18)</f>
        <v>0</v>
      </c>
      <c r="AY19" s="51"/>
      <c r="AZ19" s="50">
        <f>SUM(AZ4:BA18)</f>
        <v>0</v>
      </c>
      <c r="BA19" s="51"/>
    </row>
    <row r="20" spans="1:53" x14ac:dyDescent="0.3">
      <c r="A20" s="70" t="s">
        <v>5</v>
      </c>
      <c r="B20" s="72" t="s">
        <v>22</v>
      </c>
      <c r="C20" s="72" t="s">
        <v>22</v>
      </c>
      <c r="D20" s="72" t="s">
        <v>22</v>
      </c>
      <c r="E20" s="74" t="s">
        <v>22</v>
      </c>
      <c r="F20" s="13" t="s">
        <v>3</v>
      </c>
      <c r="G20" s="14">
        <f>(H20/H19)</f>
        <v>0.45191313340227507</v>
      </c>
      <c r="H20" s="13">
        <f>SUMIF(F4:F18,F20,H4:H18)</f>
        <v>43700</v>
      </c>
      <c r="I20" s="13">
        <f>SUMIF(F4:F18,F20,I4:I18)</f>
        <v>43700</v>
      </c>
      <c r="J20" s="14">
        <f>I20/I19</f>
        <v>0.45191313340227507</v>
      </c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</row>
    <row r="21" spans="1:53" s="12" customFormat="1" ht="15" thickBot="1" x14ac:dyDescent="0.35">
      <c r="A21" s="71"/>
      <c r="B21" s="73"/>
      <c r="C21" s="73"/>
      <c r="D21" s="73"/>
      <c r="E21" s="75"/>
      <c r="F21" s="15" t="s">
        <v>4</v>
      </c>
      <c r="G21" s="16">
        <f>H21/H19</f>
        <v>0.54808686659772488</v>
      </c>
      <c r="H21" s="15">
        <f>SUMIF(F5:F18,F21,H5:H20)</f>
        <v>53000</v>
      </c>
      <c r="I21" s="15">
        <f>SUMIF(F5:F18,F21,I5:I20)</f>
        <v>53000</v>
      </c>
      <c r="J21" s="16">
        <f>I21/I19</f>
        <v>0.54808686659772488</v>
      </c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</row>
    <row r="23" spans="1:53" x14ac:dyDescent="0.3">
      <c r="J23" s="17"/>
      <c r="K23" s="17"/>
    </row>
    <row r="24" spans="1:53" x14ac:dyDescent="0.3">
      <c r="J24" s="18"/>
      <c r="K24" s="18"/>
    </row>
    <row r="25" spans="1:53" x14ac:dyDescent="0.3">
      <c r="J25" s="18"/>
      <c r="K25" s="18"/>
    </row>
    <row r="27" spans="1:53" x14ac:dyDescent="0.3">
      <c r="J27" s="9"/>
      <c r="K27" s="9"/>
    </row>
    <row r="28" spans="1:53" x14ac:dyDescent="0.3">
      <c r="J28" s="10"/>
      <c r="K28" s="10"/>
    </row>
    <row r="29" spans="1:53" x14ac:dyDescent="0.3">
      <c r="J29" s="10"/>
      <c r="K29" s="10"/>
    </row>
    <row r="30" spans="1:53" x14ac:dyDescent="0.3">
      <c r="J30" s="10"/>
      <c r="K30" s="10"/>
    </row>
    <row r="31" spans="1:53" x14ac:dyDescent="0.3">
      <c r="J31" s="10"/>
      <c r="K31" s="10"/>
    </row>
    <row r="32" spans="1:53" x14ac:dyDescent="0.3">
      <c r="J32" s="9"/>
      <c r="K32" s="9"/>
    </row>
    <row r="33" spans="10:11" x14ac:dyDescent="0.3">
      <c r="J33" s="19"/>
      <c r="K33" s="19"/>
    </row>
  </sheetData>
  <mergeCells count="90">
    <mergeCell ref="J1:J3"/>
    <mergeCell ref="H7:H10"/>
    <mergeCell ref="I7:I10"/>
    <mergeCell ref="G7:G10"/>
    <mergeCell ref="F7:F10"/>
    <mergeCell ref="A6:A10"/>
    <mergeCell ref="B6:B10"/>
    <mergeCell ref="C6:C10"/>
    <mergeCell ref="D6:D10"/>
    <mergeCell ref="E6:E10"/>
    <mergeCell ref="A11:A12"/>
    <mergeCell ref="B11:B12"/>
    <mergeCell ref="C11:C12"/>
    <mergeCell ref="D11:D12"/>
    <mergeCell ref="E11:E12"/>
    <mergeCell ref="AF2:AG2"/>
    <mergeCell ref="AF19:AG19"/>
    <mergeCell ref="AD2:AE2"/>
    <mergeCell ref="AD19:AE19"/>
    <mergeCell ref="A20:A21"/>
    <mergeCell ref="B20:B21"/>
    <mergeCell ref="C20:C21"/>
    <mergeCell ref="D20:D21"/>
    <mergeCell ref="E20:E21"/>
    <mergeCell ref="A17:A18"/>
    <mergeCell ref="A4:A5"/>
    <mergeCell ref="A13:A14"/>
    <mergeCell ref="A15:A16"/>
    <mergeCell ref="A1:A3"/>
    <mergeCell ref="F1:F3"/>
    <mergeCell ref="K1:K3"/>
    <mergeCell ref="H1:H3"/>
    <mergeCell ref="I1:I3"/>
    <mergeCell ref="G1:G3"/>
    <mergeCell ref="B17:B18"/>
    <mergeCell ref="D4:D5"/>
    <mergeCell ref="D13:D14"/>
    <mergeCell ref="D15:D16"/>
    <mergeCell ref="C4:C5"/>
    <mergeCell ref="B4:B5"/>
    <mergeCell ref="B13:B14"/>
    <mergeCell ref="B15:B16"/>
    <mergeCell ref="C17:C18"/>
    <mergeCell ref="E4:E5"/>
    <mergeCell ref="E13:E14"/>
    <mergeCell ref="AT19:AU19"/>
    <mergeCell ref="AV19:AW19"/>
    <mergeCell ref="AX19:AY19"/>
    <mergeCell ref="AZ19:BA19"/>
    <mergeCell ref="AH2:AI2"/>
    <mergeCell ref="AH19:AI19"/>
    <mergeCell ref="AJ19:AK19"/>
    <mergeCell ref="AL19:AM19"/>
    <mergeCell ref="AN19:AO19"/>
    <mergeCell ref="AP19:AQ19"/>
    <mergeCell ref="AR19:AS19"/>
    <mergeCell ref="AJ1:BA1"/>
    <mergeCell ref="AJ2:AK2"/>
    <mergeCell ref="AL2:AM2"/>
    <mergeCell ref="AN2:AO2"/>
    <mergeCell ref="AP2:AQ2"/>
    <mergeCell ref="AR2:AS2"/>
    <mergeCell ref="AT2:AU2"/>
    <mergeCell ref="AV2:AW2"/>
    <mergeCell ref="AX2:AY2"/>
    <mergeCell ref="AZ2:BA2"/>
    <mergeCell ref="L1:AC1"/>
    <mergeCell ref="T2:U2"/>
    <mergeCell ref="V2:W2"/>
    <mergeCell ref="X2:Y2"/>
    <mergeCell ref="Z2:AA2"/>
    <mergeCell ref="AB2:AC2"/>
    <mergeCell ref="L2:M2"/>
    <mergeCell ref="N2:O2"/>
    <mergeCell ref="P2:Q2"/>
    <mergeCell ref="R2:S2"/>
    <mergeCell ref="E15:E16"/>
    <mergeCell ref="E17:E18"/>
    <mergeCell ref="C13:C14"/>
    <mergeCell ref="C15:C16"/>
    <mergeCell ref="D17:D18"/>
    <mergeCell ref="AB19:AC19"/>
    <mergeCell ref="L19:M19"/>
    <mergeCell ref="N19:O19"/>
    <mergeCell ref="P19:Q19"/>
    <mergeCell ref="R19:S19"/>
    <mergeCell ref="T19:U19"/>
    <mergeCell ref="V19:W19"/>
    <mergeCell ref="X19:Y19"/>
    <mergeCell ref="Z19:AA1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workbookViewId="0">
      <selection sqref="A1:E1"/>
    </sheetView>
  </sheetViews>
  <sheetFormatPr defaultRowHeight="14.4" x14ac:dyDescent="0.3"/>
  <cols>
    <col min="1" max="1" width="14.109375" bestFit="1" customWidth="1"/>
    <col min="2" max="2" width="12.33203125" bestFit="1" customWidth="1"/>
    <col min="3" max="3" width="8.44140625" bestFit="1" customWidth="1"/>
    <col min="4" max="4" width="10.109375" bestFit="1" customWidth="1"/>
    <col min="5" max="5" width="9.21875" bestFit="1" customWidth="1"/>
  </cols>
  <sheetData>
    <row r="1" spans="1:5" x14ac:dyDescent="0.3">
      <c r="A1" s="47" t="s">
        <v>43</v>
      </c>
      <c r="B1" s="47" t="s">
        <v>44</v>
      </c>
      <c r="C1" s="47" t="s">
        <v>45</v>
      </c>
      <c r="D1" s="47" t="s">
        <v>49</v>
      </c>
      <c r="E1" s="47" t="s">
        <v>50</v>
      </c>
    </row>
    <row r="2" spans="1:5" x14ac:dyDescent="0.3">
      <c r="A2" s="46" t="s">
        <v>46</v>
      </c>
      <c r="B2" s="46" t="s">
        <v>47</v>
      </c>
      <c r="C2" s="46" t="s">
        <v>48</v>
      </c>
      <c r="D2" s="46"/>
      <c r="E2" s="46"/>
    </row>
    <row r="3" spans="1:5" x14ac:dyDescent="0.3">
      <c r="A3" s="46" t="s">
        <v>51</v>
      </c>
      <c r="B3" s="46" t="s">
        <v>52</v>
      </c>
      <c r="C3" s="46" t="s">
        <v>48</v>
      </c>
      <c r="D3" s="46"/>
      <c r="E3" s="4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Investment Details</vt:lpstr>
      <vt:lpstr>Persona_Fin_Details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sriram S</cp:lastModifiedBy>
  <dcterms:created xsi:type="dcterms:W3CDTF">2020-04-14T21:29:42Z</dcterms:created>
  <dcterms:modified xsi:type="dcterms:W3CDTF">2026-07-08T14:09:17Z</dcterms:modified>
</cp:coreProperties>
</file>